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FDDB05A-5DC8-4B7C-99C4-50A782829B89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СВОД" sheetId="1" r:id="rId1"/>
  </sheets>
  <definedNames>
    <definedName name="_xlnm.Print_Area" localSheetId="0">СВОД!$A$1:$BB$73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N6" i="1" l="1"/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2" i="1"/>
  <c r="AX53" i="1"/>
  <c r="AX54" i="1"/>
  <c r="AX55" i="1"/>
  <c r="AX47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B42" i="1"/>
  <c r="AA42" i="1"/>
  <c r="AC39" i="1" s="1"/>
  <c r="Z42" i="1"/>
  <c r="AC41" i="1" s="1"/>
  <c r="O42" i="1"/>
  <c r="P42" i="1"/>
  <c r="N42" i="1"/>
  <c r="C42" i="1"/>
  <c r="D42" i="1"/>
  <c r="B42" i="1"/>
  <c r="AZ42" i="1" l="1"/>
  <c r="AY42" i="1"/>
  <c r="BA39" i="1" s="1"/>
  <c r="AX56" i="1"/>
  <c r="AX67" i="1"/>
  <c r="AY56" i="1"/>
  <c r="AZ56" i="1"/>
  <c r="BA40" i="1"/>
  <c r="BA41" i="1"/>
  <c r="AX42" i="1"/>
  <c r="AY67" i="1" l="1"/>
  <c r="BA63" i="1" s="1"/>
  <c r="P6" i="1" l="1"/>
  <c r="O6" i="1"/>
  <c r="N14" i="1"/>
  <c r="L18" i="1" l="1"/>
  <c r="N7" i="1"/>
  <c r="H18" i="1"/>
  <c r="G18" i="1"/>
  <c r="F18" i="1"/>
  <c r="I9" i="1" l="1"/>
  <c r="I18" i="1" s="1"/>
  <c r="K18" i="1"/>
  <c r="M10" i="1" s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10" i="1" l="1"/>
  <c r="Q9" i="1"/>
  <c r="Q6" i="1"/>
  <c r="Q12" i="1"/>
  <c r="Q15" i="1"/>
  <c r="Q8" i="1"/>
  <c r="Q11" i="1"/>
  <c r="Q17" i="1"/>
  <c r="Q14" i="1"/>
  <c r="Q13" i="1"/>
  <c r="Q16" i="1"/>
  <c r="M18" i="1"/>
  <c r="AU67" i="1"/>
  <c r="AW64" i="1" s="1"/>
  <c r="AW67" i="1" s="1"/>
  <c r="AV67" i="1"/>
  <c r="AT67" i="1"/>
  <c r="C18" i="1"/>
  <c r="E9" i="1" s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6" i="1" l="1"/>
  <c r="Y65" i="1"/>
  <c r="Y64" i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<sst xmlns="http://schemas.openxmlformats.org/spreadsheetml/2006/main" count="271" uniqueCount="69">
  <si>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</si>
  <si>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</si>
  <si>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</si>
  <si>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</si>
  <si>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</si>
  <si>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</si>
  <si>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</si>
  <si>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</si>
  <si>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</si>
  <si>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</si>
  <si>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</si>
  <si>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</si>
  <si>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</si>
  <si>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</si>
  <si>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</si>
  <si>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</si>
  <si>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</si>
  <si>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</si>
  <si>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</si>
  <si>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</si>
  <si>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</si>
  <si>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</si>
  <si>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</si>
  <si>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</si>
  <si>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</si>
  <si>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</si>
  <si>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</si>
  <si>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</si>
  <si>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</si>
  <si>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</si>
  <si>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</si>
  <si>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</si>
  <si>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</si>
  <si>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</si>
  <si>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</si>
  <si>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</si>
  <si>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</si>
  <si>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</si>
  <si>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</si>
  <si>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</si>
  <si>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</si>
  <si>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</si>
  <si>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</si>
  <si>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</si>
  <si>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</si>
  <si>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</si>
  <si>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</si>
  <si>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</si>
  <si>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</si>
  <si>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</si>
  <si>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</si>
  <si>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</si>
  <si>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</si>
  <si>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</si>
  <si>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</si>
  <si>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</si>
  <si>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</si>
  <si>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</si>
  <si>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</si>
  <si>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</si>
  <si>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</si>
  <si>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</si>
  <si>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</si>
  <si>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</si>
  <si>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</si>
  <si>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</si>
  <si>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</si>
  <si>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Наименование БВУ</t>
  </si>
  <si>
    <t>по состоянию на 12.05.2023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</si>
</sst>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165" fontId="3" fillId="0" borderId="38" xfId="1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0"/>
  <sheetViews>
    <sheetView tabSelected="1" zoomScale="80" zoomScaleNormal="80" zoomScaleSheetLayoutView="80" workbookViewId="0">
      <pane xSplit="1" ySplit="5" topLeftCell="AL30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20.2851562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59.25" customHeight="1" x14ac:dyDescent="0.25">
      <c r="A1" s="268" t="s">
        <v>68</v>
      </c>
      <c r="B1" s="268"/>
      <c r="C1" s="268"/>
      <c r="D1" s="268"/>
      <c r="E1" s="26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79" t="s">
        <v>20</v>
      </c>
      <c r="B2" s="279"/>
      <c r="C2" s="279"/>
      <c r="D2" s="279"/>
      <c r="E2" s="27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72" t="s">
        <v>67</v>
      </c>
      <c r="B3" s="278" t="s">
        <v>52</v>
      </c>
      <c r="C3" s="237"/>
      <c r="D3" s="237"/>
      <c r="E3" s="238"/>
      <c r="F3" s="284" t="s">
        <v>60</v>
      </c>
      <c r="G3" s="284"/>
      <c r="H3" s="284"/>
      <c r="I3" s="284"/>
      <c r="J3" s="283" t="s">
        <v>61</v>
      </c>
      <c r="K3" s="284"/>
      <c r="L3" s="284"/>
      <c r="M3" s="285"/>
      <c r="N3" s="286" t="s">
        <v>62</v>
      </c>
      <c r="O3" s="287"/>
      <c r="P3" s="287"/>
      <c r="Q3" s="288"/>
    </row>
    <row r="4" spans="1:20" ht="18" customHeight="1" x14ac:dyDescent="0.25">
      <c r="A4" s="272"/>
      <c r="B4" s="273" t="s">
        <v>1</v>
      </c>
      <c r="C4" s="275" t="s">
        <v>27</v>
      </c>
      <c r="D4" s="275" t="s">
        <v>33</v>
      </c>
      <c r="E4" s="277" t="s">
        <v>0</v>
      </c>
      <c r="F4" s="289" t="s">
        <v>1</v>
      </c>
      <c r="G4" s="290" t="s">
        <v>27</v>
      </c>
      <c r="H4" s="290" t="s">
        <v>33</v>
      </c>
      <c r="I4" s="291" t="s">
        <v>0</v>
      </c>
      <c r="J4" s="292" t="s">
        <v>1</v>
      </c>
      <c r="K4" s="290" t="s">
        <v>27</v>
      </c>
      <c r="L4" s="290" t="s">
        <v>33</v>
      </c>
      <c r="M4" s="293" t="s">
        <v>0</v>
      </c>
      <c r="N4" s="294" t="s">
        <v>1</v>
      </c>
      <c r="O4" s="295" t="s">
        <v>27</v>
      </c>
      <c r="P4" s="295" t="s">
        <v>33</v>
      </c>
      <c r="Q4" s="277" t="s">
        <v>0</v>
      </c>
    </row>
    <row r="5" spans="1:20" ht="31.5" customHeight="1" thickBot="1" x14ac:dyDescent="0.3">
      <c r="A5" s="272"/>
      <c r="B5" s="274"/>
      <c r="C5" s="276"/>
      <c r="D5" s="276"/>
      <c r="E5" s="277"/>
      <c r="F5" s="289"/>
      <c r="G5" s="290"/>
      <c r="H5" s="290"/>
      <c r="I5" s="291"/>
      <c r="J5" s="292"/>
      <c r="K5" s="290"/>
      <c r="L5" s="290"/>
      <c r="M5" s="293"/>
      <c r="N5" s="294"/>
      <c r="O5" s="295"/>
      <c r="P5" s="295"/>
      <c r="Q5" s="277"/>
    </row>
    <row r="6" spans="1:20" s="23" customFormat="1" ht="16.5" customHeight="1" x14ac:dyDescent="0.25">
      <c r="A6" s="172" t="s">
        <v>64</v>
      </c>
      <c r="B6" s="11">
        <v>60</v>
      </c>
      <c r="C6" s="88">
        <v>10390.144</v>
      </c>
      <c r="D6" s="88">
        <v>3736.8505570000002</v>
      </c>
      <c r="E6" s="12">
        <f>C6/C18</f>
        <v>9.0263425189244892E-2</v>
      </c>
      <c r="F6" s="200"/>
      <c r="G6" s="192"/>
      <c r="H6" s="192"/>
      <c r="I6" s="201"/>
      <c r="J6" s="203"/>
      <c r="K6" s="192"/>
      <c r="L6" s="192"/>
      <c r="M6" s="204"/>
      <c r="N6" s="206">
        <f>B6+J6</f>
        <v>60</v>
      </c>
      <c r="O6" s="194">
        <f t="shared" ref="N6:P7" si="0">C6+K6</f>
        <v>10390.144</v>
      </c>
      <c r="P6" s="194">
        <f t="shared" si="0"/>
        <v>3736.8505570000002</v>
      </c>
      <c r="Q6" s="204">
        <f>O6/O18</f>
        <v>9.0001495471054321E-2</v>
      </c>
    </row>
    <row r="7" spans="1:20" s="23" customFormat="1" x14ac:dyDescent="0.25">
      <c r="A7" s="18" t="s">
        <v>21</v>
      </c>
      <c r="B7" s="11">
        <v>66</v>
      </c>
      <c r="C7" s="88">
        <v>14169.2443</v>
      </c>
      <c r="D7" s="88">
        <v>6422.5483715399996</v>
      </c>
      <c r="E7" s="12">
        <f>C7/C18</f>
        <v>0.1230940132168702</v>
      </c>
      <c r="F7" s="19"/>
      <c r="G7" s="88"/>
      <c r="H7" s="88"/>
      <c r="I7" s="13"/>
      <c r="J7" s="11"/>
      <c r="K7" s="190"/>
      <c r="L7" s="191"/>
      <c r="M7" s="12"/>
      <c r="N7" s="11">
        <f t="shared" si="0"/>
        <v>66</v>
      </c>
      <c r="O7" s="88">
        <f t="shared" si="0"/>
        <v>14169.2443</v>
      </c>
      <c r="P7" s="88">
        <f t="shared" si="0"/>
        <v>6422.5483715399996</v>
      </c>
      <c r="Q7" s="12">
        <f>O7/O18</f>
        <v>0.12273681449407363</v>
      </c>
    </row>
    <row r="8" spans="1:20" s="23" customFormat="1" ht="15.75" customHeight="1" x14ac:dyDescent="0.25">
      <c r="A8" s="18" t="s">
        <v>18</v>
      </c>
      <c r="B8" s="11">
        <v>62</v>
      </c>
      <c r="C8" s="90">
        <v>10834.067986</v>
      </c>
      <c r="D8" s="90">
        <v>4954.1860829999996</v>
      </c>
      <c r="E8" s="12">
        <f>C8/C18</f>
        <v>9.411997419376518E-2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9.3846853400210192E-2</v>
      </c>
    </row>
    <row r="9" spans="1:20" s="23" customFormat="1" ht="21.75" customHeight="1" x14ac:dyDescent="0.25">
      <c r="A9" s="18" t="s">
        <v>23</v>
      </c>
      <c r="B9" s="11">
        <v>99</v>
      </c>
      <c r="C9" s="88">
        <v>27828.373046000001</v>
      </c>
      <c r="D9" s="88">
        <v>12363.500386</v>
      </c>
      <c r="E9" s="12">
        <f>C9/C18</f>
        <v>0.2417564442394658</v>
      </c>
      <c r="F9" s="19">
        <v>2</v>
      </c>
      <c r="G9" s="88">
        <v>1800</v>
      </c>
      <c r="H9" s="88">
        <v>900</v>
      </c>
      <c r="I9" s="13">
        <f>G9/G18</f>
        <v>1</v>
      </c>
      <c r="J9" s="11"/>
      <c r="K9" s="88"/>
      <c r="L9" s="88"/>
      <c r="M9" s="12"/>
      <c r="N9" s="11">
        <f t="shared" si="1"/>
        <v>99</v>
      </c>
      <c r="O9" s="88">
        <f t="shared" si="1"/>
        <v>27828.373046000001</v>
      </c>
      <c r="P9" s="88">
        <f t="shared" si="1"/>
        <v>12363.500386</v>
      </c>
      <c r="Q9" s="12">
        <f>O9/O18</f>
        <v>0.24105490652164002</v>
      </c>
    </row>
    <row r="10" spans="1:20" s="23" customFormat="1" x14ac:dyDescent="0.25">
      <c r="A10" s="25" t="s">
        <v>25</v>
      </c>
      <c r="B10" s="11">
        <v>24</v>
      </c>
      <c r="C10" s="88">
        <v>7820.7</v>
      </c>
      <c r="D10" s="88">
        <v>2635.3215539899998</v>
      </c>
      <c r="E10" s="12">
        <f>C10/C18</f>
        <v>6.7941615571211283E-2</v>
      </c>
      <c r="F10" s="19"/>
      <c r="G10" s="88"/>
      <c r="H10" s="88"/>
      <c r="I10" s="13"/>
      <c r="J10" s="11">
        <v>1</v>
      </c>
      <c r="K10" s="88">
        <v>335</v>
      </c>
      <c r="L10" s="88">
        <v>177.5</v>
      </c>
      <c r="M10" s="12">
        <f>K10/K18</f>
        <v>1</v>
      </c>
      <c r="N10" s="11">
        <f t="shared" si="1"/>
        <v>25</v>
      </c>
      <c r="O10" s="88">
        <f t="shared" si="1"/>
        <v>8155.7</v>
      </c>
      <c r="P10" s="88">
        <f t="shared" si="1"/>
        <v>2812.8215539899998</v>
      </c>
      <c r="Q10" s="12">
        <f>O10/O18</f>
        <v>7.064629678022534E-2</v>
      </c>
    </row>
    <row r="11" spans="1:20" s="23" customFormat="1" ht="15.75" customHeight="1" x14ac:dyDescent="0.25">
      <c r="B11" s="11">
        <v>33</v>
      </c>
      <c r="C11" s="88">
        <v>18530.201498999999</v>
      </c>
      <c r="D11" s="88">
        <v>7738.1927530000003</v>
      </c>
      <c r="E11" s="12">
        <f>C11/C18</f>
        <v>0.1609794298083472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0.16051229379400056</v>
      </c>
    </row>
    <row r="12" spans="1:20" s="23" customFormat="1" x14ac:dyDescent="0.25">
      <c r="A12" s="25" t="s">
        <v>32</v>
      </c>
      <c r="B12" s="11">
        <v>39</v>
      </c>
      <c r="C12" s="88">
        <v>6313.2983540100004</v>
      </c>
      <c r="D12" s="88">
        <v>2853.1925801999996</v>
      </c>
      <c r="E12" s="12">
        <f>C12/C18</f>
        <v>5.4846201715256747E-2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5.468704699529147E-2</v>
      </c>
    </row>
    <row r="13" spans="1:20" s="23" customFormat="1" ht="21" customHeight="1" x14ac:dyDescent="0.25">
      <c r="A13" s="25" t="s">
        <v>26</v>
      </c>
      <c r="B13" s="11">
        <v>14</v>
      </c>
      <c r="C13" s="88">
        <v>4450.9930000000004</v>
      </c>
      <c r="D13" s="88">
        <v>1985.7492520000001</v>
      </c>
      <c r="E13" s="12">
        <f>C13/C18</f>
        <v>3.8667594373413182E-2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3.8555387329684214E-2</v>
      </c>
    </row>
    <row r="14" spans="1:20" s="23" customFormat="1" ht="18" customHeight="1" x14ac:dyDescent="0.25">
      <c r="A14" s="25" t="s">
        <v>29</v>
      </c>
      <c r="B14" s="11">
        <v>10</v>
      </c>
      <c r="C14" s="88">
        <v>6282.5</v>
      </c>
      <c r="D14" s="88">
        <v>2997.6592270000001</v>
      </c>
      <c r="E14" s="12">
        <f>C14/C18</f>
        <v>5.457864383317796E-2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5.442026552248927E-2</v>
      </c>
    </row>
    <row r="15" spans="1:20" s="23" customFormat="1" ht="18" customHeight="1" x14ac:dyDescent="0.25">
      <c r="A15" s="25" t="s">
        <v>51</v>
      </c>
      <c r="B15" s="11">
        <v>16</v>
      </c>
      <c r="C15" s="88">
        <v>8405.2000000000007</v>
      </c>
      <c r="D15" s="88">
        <v>3931.0587999999998</v>
      </c>
      <c r="E15" s="12">
        <f>C15/C18</f>
        <v>7.3019405833128131E-2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7.2807515442837534E-2</v>
      </c>
    </row>
    <row r="16" spans="1:20" s="23" customFormat="1" ht="18" customHeight="1" x14ac:dyDescent="0.25">
      <c r="A16" s="25" t="s">
        <v>57</v>
      </c>
      <c r="B16" s="11">
        <v>2</v>
      </c>
      <c r="C16" s="6">
        <v>40.5</v>
      </c>
      <c r="D16" s="6">
        <v>17.00432</v>
      </c>
      <c r="E16" s="12">
        <f>C16/C18</f>
        <v>3.5184004381117508E-4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3.5081906146610672E-4</v>
      </c>
    </row>
    <row r="17" spans="1:53" s="23" customFormat="1" ht="31.5" customHeight="1" x14ac:dyDescent="0.25">
      <c r="A17" s="25" t="s">
        <v>58</v>
      </c>
      <c r="B17" s="11">
        <v>1</v>
      </c>
      <c r="C17" s="6">
        <v>43.904000000000003</v>
      </c>
      <c r="D17" s="6">
        <v>21.952000000000002</v>
      </c>
      <c r="E17" s="12">
        <f>C17/C18</f>
        <v>3.8141198230829217E-4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3.8030518702735676E-4</v>
      </c>
    </row>
    <row r="18" spans="1:53" ht="29.25" customHeight="1" thickBot="1" x14ac:dyDescent="0.3">
      <c r="A18" s="91" t="s">
        <v>2</v>
      </c>
      <c r="B18" s="70">
        <f>SUM(B6:B17)</f>
        <v>426</v>
      </c>
      <c r="C18" s="207">
        <f>SUM(C6:C17)</f>
        <v>115109.12618501</v>
      </c>
      <c r="D18" s="207">
        <f>SUM(D6:D17)</f>
        <v>49657.215883729994</v>
      </c>
      <c r="E18" s="71">
        <f>SUM(E6:E16)</f>
        <v>0.99961858801769177</v>
      </c>
      <c r="F18" s="188">
        <f>SUM(F6:F17)</f>
        <v>2</v>
      </c>
      <c r="G18" s="193">
        <f>SUM(G6:G17)</f>
        <v>1800</v>
      </c>
      <c r="H18" s="193">
        <f>SUM(H6:H17)</f>
        <v>900</v>
      </c>
      <c r="I18" s="202">
        <f>SUM(I6:I17)</f>
        <v>1</v>
      </c>
      <c r="J18" s="189">
        <f>SUM(J6:J17)</f>
        <v>1</v>
      </c>
      <c r="K18" s="209">
        <f t="shared" ref="K18" si="2">SUM(K6:K17)</f>
        <v>335</v>
      </c>
      <c r="L18" s="210">
        <f t="shared" ref="L18:Q18" si="3">SUM(L6:L17)</f>
        <v>177.5</v>
      </c>
      <c r="M18" s="205">
        <f t="shared" si="3"/>
        <v>1</v>
      </c>
      <c r="N18" s="70">
        <f t="shared" si="3"/>
        <v>427</v>
      </c>
      <c r="O18" s="171">
        <f t="shared" si="3"/>
        <v>115444.12618501</v>
      </c>
      <c r="P18" s="171">
        <f t="shared" si="3"/>
        <v>49834.715883729994</v>
      </c>
      <c r="Q18" s="71">
        <f t="shared" si="3"/>
        <v>0.99999999999999989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80" t="s">
        <v>47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81" t="s">
        <v>3</v>
      </c>
      <c r="B21" s="237" t="s">
        <v>64</v>
      </c>
      <c r="C21" s="237"/>
      <c r="D21" s="237"/>
      <c r="E21" s="237"/>
      <c r="F21" s="237" t="s">
        <v>21</v>
      </c>
      <c r="G21" s="237"/>
      <c r="H21" s="237"/>
      <c r="I21" s="237"/>
      <c r="J21" s="237" t="s">
        <v>18</v>
      </c>
      <c r="K21" s="237"/>
      <c r="L21" s="237"/>
      <c r="M21" s="237"/>
      <c r="N21" s="237" t="s">
        <v>28</v>
      </c>
      <c r="O21" s="237"/>
      <c r="P21" s="237"/>
      <c r="Q21" s="237"/>
      <c r="R21" s="237" t="s">
        <v>25</v>
      </c>
      <c r="S21" s="237"/>
      <c r="T21" s="237"/>
      <c r="U21" s="237"/>
      <c r="V21" s="237" t="s">
        <v>36</v>
      </c>
      <c r="W21" s="237"/>
      <c r="X21" s="237"/>
      <c r="Y21" s="237"/>
      <c r="Z21" s="237" t="s">
        <v>24</v>
      </c>
      <c r="AA21" s="237"/>
      <c r="AB21" s="237"/>
      <c r="AC21" s="237"/>
      <c r="AD21" s="237" t="s">
        <v>35</v>
      </c>
      <c r="AE21" s="237"/>
      <c r="AF21" s="237"/>
      <c r="AG21" s="237"/>
      <c r="AH21" s="237" t="s">
        <v>26</v>
      </c>
      <c r="AI21" s="237"/>
      <c r="AJ21" s="237"/>
      <c r="AK21" s="237"/>
      <c r="AL21" s="237" t="s">
        <v>57</v>
      </c>
      <c r="AM21" s="237"/>
      <c r="AN21" s="237"/>
      <c r="AO21" s="237"/>
      <c r="AP21" s="237" t="s">
        <v>46</v>
      </c>
      <c r="AQ21" s="237"/>
      <c r="AR21" s="237"/>
      <c r="AS21" s="237"/>
      <c r="AT21" s="237" t="s">
        <v>59</v>
      </c>
      <c r="AU21" s="237"/>
      <c r="AV21" s="237"/>
      <c r="AW21" s="237"/>
      <c r="AX21" s="237" t="s">
        <v>19</v>
      </c>
      <c r="AY21" s="237"/>
      <c r="AZ21" s="237"/>
      <c r="BA21" s="238"/>
    </row>
    <row r="22" spans="1:53" ht="55.5" customHeight="1" x14ac:dyDescent="0.25">
      <c r="A22" s="282"/>
      <c r="B22" s="10" t="s">
        <v>1</v>
      </c>
      <c r="C22" s="10" t="s">
        <v>27</v>
      </c>
      <c r="D22" s="10" t="s">
        <v>33</v>
      </c>
      <c r="E22" s="10" t="s">
        <v>4</v>
      </c>
      <c r="F22" s="10" t="s">
        <v>1</v>
      </c>
      <c r="G22" s="10" t="s">
        <v>27</v>
      </c>
      <c r="H22" s="10" t="s">
        <v>33</v>
      </c>
      <c r="I22" s="10" t="s">
        <v>4</v>
      </c>
      <c r="J22" s="10" t="s">
        <v>1</v>
      </c>
      <c r="K22" s="10" t="s">
        <v>27</v>
      </c>
      <c r="L22" s="10" t="s">
        <v>33</v>
      </c>
      <c r="M22" s="10" t="s">
        <v>4</v>
      </c>
      <c r="N22" s="10" t="s">
        <v>1</v>
      </c>
      <c r="O22" s="10" t="s">
        <v>27</v>
      </c>
      <c r="P22" s="10" t="s">
        <v>33</v>
      </c>
      <c r="Q22" s="10" t="s">
        <v>4</v>
      </c>
      <c r="R22" s="10" t="s">
        <v>1</v>
      </c>
      <c r="S22" s="10" t="s">
        <v>27</v>
      </c>
      <c r="T22" s="10" t="s">
        <v>33</v>
      </c>
      <c r="U22" s="10" t="s">
        <v>4</v>
      </c>
      <c r="V22" s="10" t="s">
        <v>1</v>
      </c>
      <c r="W22" s="10" t="s">
        <v>27</v>
      </c>
      <c r="X22" s="10" t="s">
        <v>33</v>
      </c>
      <c r="Y22" s="10" t="s">
        <v>4</v>
      </c>
      <c r="Z22" s="10" t="s">
        <v>1</v>
      </c>
      <c r="AA22" s="10" t="s">
        <v>27</v>
      </c>
      <c r="AB22" s="10" t="s">
        <v>33</v>
      </c>
      <c r="AC22" s="10" t="s">
        <v>4</v>
      </c>
      <c r="AD22" s="10" t="s">
        <v>1</v>
      </c>
      <c r="AE22" s="10" t="s">
        <v>27</v>
      </c>
      <c r="AF22" s="10" t="s">
        <v>33</v>
      </c>
      <c r="AG22" s="10" t="s">
        <v>4</v>
      </c>
      <c r="AH22" s="10" t="s">
        <v>1</v>
      </c>
      <c r="AI22" s="10" t="s">
        <v>27</v>
      </c>
      <c r="AJ22" s="10" t="s">
        <v>33</v>
      </c>
      <c r="AK22" s="10" t="s">
        <v>4</v>
      </c>
      <c r="AL22" s="10" t="s">
        <v>1</v>
      </c>
      <c r="AM22" s="10" t="s">
        <v>27</v>
      </c>
      <c r="AN22" s="10" t="s">
        <v>33</v>
      </c>
      <c r="AO22" s="10" t="s">
        <v>4</v>
      </c>
      <c r="AP22" s="10" t="s">
        <v>1</v>
      </c>
      <c r="AQ22" s="10" t="s">
        <v>27</v>
      </c>
      <c r="AR22" s="10" t="s">
        <v>33</v>
      </c>
      <c r="AS22" s="10" t="s">
        <v>4</v>
      </c>
      <c r="AT22" s="10" t="s">
        <v>1</v>
      </c>
      <c r="AU22" s="10" t="s">
        <v>27</v>
      </c>
      <c r="AV22" s="10" t="s">
        <v>33</v>
      </c>
      <c r="AW22" s="10" t="s">
        <v>4</v>
      </c>
      <c r="AX22" s="10" t="s">
        <v>1</v>
      </c>
      <c r="AY22" s="10" t="s">
        <v>27</v>
      </c>
      <c r="AZ22" s="10" t="s">
        <v>33</v>
      </c>
      <c r="BA22" s="215" t="s">
        <v>4</v>
      </c>
    </row>
    <row r="23" spans="1:53" x14ac:dyDescent="0.25">
      <c r="A23" s="216" t="s">
        <v>30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2.1947080132293782E-3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1.1912302578811708E-2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2.0829337527331317E-2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3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0.10298432955651897</v>
      </c>
    </row>
    <row r="24" spans="1:53" x14ac:dyDescent="0.25">
      <c r="A24" s="216" t="s">
        <v>31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1.3899817417119396E-2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3.5215856794073831E-2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9.9735317810426188E-2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3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0.10575748772893824</v>
      </c>
    </row>
    <row r="25" spans="1:53" x14ac:dyDescent="0.25">
      <c r="A25" s="216" t="s">
        <v>5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4.3120891474593075E-2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8.5524223642750724E-3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0.26468218957382333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3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7.9771520333161691E-2</v>
      </c>
    </row>
    <row r="26" spans="1:53" x14ac:dyDescent="0.25">
      <c r="A26" s="216" t="s">
        <v>6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0.11412481668792766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0.15322491160197022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0.20458526730343835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3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9.9783608656181036E-2</v>
      </c>
    </row>
    <row r="27" spans="1:53" x14ac:dyDescent="0.25">
      <c r="A27" s="216" t="s">
        <v>7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0.37822756595256701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0.2011740581005578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3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0.10449589997466589</v>
      </c>
    </row>
    <row r="28" spans="1:53" x14ac:dyDescent="0.25">
      <c r="A28" s="216" t="s">
        <v>8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5.614413740312342E-2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3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2.5416056024070367E-2</v>
      </c>
    </row>
    <row r="29" spans="1:53" x14ac:dyDescent="0.25">
      <c r="A29" s="216" t="s">
        <v>9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2.1398403128986439E-2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6.6478913335751618E-3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3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1.9720349239308255E-2</v>
      </c>
    </row>
    <row r="30" spans="1:53" x14ac:dyDescent="0.25">
      <c r="A30" s="216" t="s">
        <v>10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1.1888001738325799E-2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6.0785551394034604E-2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3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2.6408559014809582E-2</v>
      </c>
    </row>
    <row r="31" spans="1:53" x14ac:dyDescent="0.25">
      <c r="A31" s="216" t="s">
        <v>11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6.8401733078982292E-3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2.5154183424338449E-3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3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8.0230180751755635E-3</v>
      </c>
    </row>
    <row r="32" spans="1:53" x14ac:dyDescent="0.25">
      <c r="A32" s="216" t="s">
        <v>12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2.1208195101173225E-2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2.486670704234601E-2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3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2.1133858631591246E-2</v>
      </c>
    </row>
    <row r="33" spans="1:55" x14ac:dyDescent="0.25">
      <c r="A33" s="216" t="s">
        <v>13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9</v>
      </c>
      <c r="G33" s="6">
        <v>959.86530000000005</v>
      </c>
      <c r="H33" s="6">
        <v>219.847568</v>
      </c>
      <c r="I33" s="7">
        <f>G33/G42</f>
        <v>7.0220802184360706E-2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11</v>
      </c>
      <c r="O33" s="6">
        <v>3890.5601000000001</v>
      </c>
      <c r="P33" s="6">
        <v>1851.784095</v>
      </c>
      <c r="Q33" s="7">
        <f>O33/O42</f>
        <v>0.13980551768401792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3.9093338201241674E-3</v>
      </c>
      <c r="Z33" s="5">
        <v>2</v>
      </c>
      <c r="AA33" s="6">
        <v>200</v>
      </c>
      <c r="AB33" s="6">
        <v>20</v>
      </c>
      <c r="AC33" s="7">
        <f>AA33/AA42</f>
        <v>2.5573158412929793E-2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3">
        <f t="shared" si="4"/>
        <v>44</v>
      </c>
      <c r="AY33" s="88">
        <f t="shared" si="5"/>
        <v>11012.448400000001</v>
      </c>
      <c r="AZ33" s="88">
        <f t="shared" si="6"/>
        <v>4833.3515280000001</v>
      </c>
      <c r="BA33" s="12">
        <f>AY33/AY42</f>
        <v>9.5669637716649505E-2</v>
      </c>
    </row>
    <row r="34" spans="1:55" x14ac:dyDescent="0.25">
      <c r="A34" s="216" t="s">
        <v>14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2.7360693231592917E-2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2.5872874379319549E-2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3.196644801616224E-2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3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2.0222549481077861E-2</v>
      </c>
    </row>
    <row r="35" spans="1:55" x14ac:dyDescent="0.25">
      <c r="A35" s="216" t="s">
        <v>15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2.8896988840853479E-3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5.3843771158421178E-2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3.346247778331863E-2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3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3.3704934426869414E-2</v>
      </c>
    </row>
    <row r="36" spans="1:55" x14ac:dyDescent="0.25">
      <c r="A36" s="216" t="s">
        <v>16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6.9027956432090405E-3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0.12440540430722816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6</v>
      </c>
      <c r="AA36" s="6">
        <v>1933.1</v>
      </c>
      <c r="AB36" s="6">
        <v>898.98047599000006</v>
      </c>
      <c r="AC36" s="7">
        <f>AA36/AA42</f>
        <v>0.2471773626401729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3">
        <f t="shared" si="4"/>
        <v>28</v>
      </c>
      <c r="AY36" s="88">
        <f t="shared" si="5"/>
        <v>8523.2492330100013</v>
      </c>
      <c r="AZ36" s="88">
        <f t="shared" si="6"/>
        <v>3429.3730329899995</v>
      </c>
      <c r="BA36" s="12">
        <f>AY36/AY42</f>
        <v>7.4044947742118589E-2</v>
      </c>
    </row>
    <row r="37" spans="1:55" x14ac:dyDescent="0.25">
      <c r="A37" s="216" t="s">
        <v>17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3.9768694455186528E-2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5.7661245856794538E-2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3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5.7530856844106491E-2</v>
      </c>
    </row>
    <row r="38" spans="1:55" x14ac:dyDescent="0.25">
      <c r="A38" s="216" t="s">
        <v>44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4</v>
      </c>
      <c r="G38" s="6">
        <v>3000</v>
      </c>
      <c r="H38" s="6">
        <v>1385.7757999999999</v>
      </c>
      <c r="I38" s="7">
        <f>G38/G42</f>
        <v>0.21947080132293784</v>
      </c>
      <c r="J38" s="5">
        <v>4</v>
      </c>
      <c r="K38" s="214">
        <v>380</v>
      </c>
      <c r="L38" s="214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1.9224983045744385E-2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3">
        <f t="shared" si="4"/>
        <v>18</v>
      </c>
      <c r="AY38" s="88">
        <f t="shared" si="5"/>
        <v>8066</v>
      </c>
      <c r="AZ38" s="88">
        <f t="shared" si="6"/>
        <v>3520.00956</v>
      </c>
      <c r="BA38" s="12">
        <f>AY38/AY42</f>
        <v>7.0072636873603406E-2</v>
      </c>
    </row>
    <row r="39" spans="1:55" x14ac:dyDescent="0.25">
      <c r="A39" s="216" t="s">
        <v>45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2.0483941456807531E-2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7.1869095498109858E-3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2.0842124106537782E-2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3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4.4791422451710194E-2</v>
      </c>
    </row>
    <row r="40" spans="1:55" ht="15" customHeight="1" x14ac:dyDescent="0.25">
      <c r="A40" s="216" t="s">
        <v>65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3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6.9933638337776769E-3</v>
      </c>
    </row>
    <row r="41" spans="1:55" x14ac:dyDescent="0.25">
      <c r="A41" s="216" t="s">
        <v>66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8.3333333333333329E-2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3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3.4749633956659264E-3</v>
      </c>
    </row>
    <row r="42" spans="1:55" s="39" customFormat="1" ht="28.5" customHeight="1" thickBot="1" x14ac:dyDescent="0.3">
      <c r="A42" s="217" t="s">
        <v>2</v>
      </c>
      <c r="B42" s="218">
        <f>SUM(B23:B41)</f>
        <v>60</v>
      </c>
      <c r="C42" s="218">
        <f t="shared" ref="C42:D42" si="8">SUM(C23:C41)</f>
        <v>10390.144</v>
      </c>
      <c r="D42" s="218">
        <f t="shared" si="8"/>
        <v>3736.8450169999996</v>
      </c>
      <c r="E42" s="219">
        <f t="shared" ref="E42:I42" si="9">SUM(E23:E38)</f>
        <v>0.80943478742931751</v>
      </c>
      <c r="F42" s="218">
        <f>SUM(F23:F40)</f>
        <v>66</v>
      </c>
      <c r="G42" s="220">
        <f>SUM(G23:G39)</f>
        <v>13669.244299999998</v>
      </c>
      <c r="H42" s="220">
        <f>SUM(H23:H39)</f>
        <v>6172.5483715399987</v>
      </c>
      <c r="I42" s="219">
        <f t="shared" si="9"/>
        <v>0.97951605854319257</v>
      </c>
      <c r="J42" s="218">
        <f>SUM(J23:J39)</f>
        <v>62</v>
      </c>
      <c r="K42" s="130">
        <f>SUM(K23:K39)</f>
        <v>10834.067986</v>
      </c>
      <c r="L42" s="130">
        <f>SUM(L23:L39)</f>
        <v>4954.1860829999996</v>
      </c>
      <c r="M42" s="219">
        <f t="shared" ref="M42:U42" si="10">SUM(M23:M38)</f>
        <v>0.9667714841308731</v>
      </c>
      <c r="N42" s="218">
        <f>SUM(N23:N41)</f>
        <v>99</v>
      </c>
      <c r="O42" s="130">
        <f>SUM(O23:O41)</f>
        <v>27828.373045999997</v>
      </c>
      <c r="P42" s="130">
        <f>SUM(P23:P41)</f>
        <v>12363.500386000003</v>
      </c>
      <c r="Q42" s="219">
        <f>SUM(Q23:Q41)</f>
        <v>0.9890399629365384</v>
      </c>
      <c r="R42" s="218">
        <f>SUM(R23:R39)</f>
        <v>33</v>
      </c>
      <c r="S42" s="220">
        <f>SUM(S23:S39)</f>
        <v>18530.201498999999</v>
      </c>
      <c r="T42" s="220">
        <f>SUM(T23:T39)</f>
        <v>7738.1927529999994</v>
      </c>
      <c r="U42" s="219">
        <f t="shared" si="10"/>
        <v>0.963443381927792</v>
      </c>
      <c r="V42" s="218">
        <f t="shared" ref="V42:Y42" si="11">SUM(V23:V39)</f>
        <v>10</v>
      </c>
      <c r="W42" s="220">
        <f t="shared" si="11"/>
        <v>6282.5</v>
      </c>
      <c r="X42" s="220">
        <f>SUM(X23:X39)</f>
        <v>2997.6592270000001</v>
      </c>
      <c r="Y42" s="219">
        <f t="shared" si="11"/>
        <v>0.90840595140866376</v>
      </c>
      <c r="Z42" s="218">
        <f>SUM(Z23:Z41)</f>
        <v>24</v>
      </c>
      <c r="AA42" s="130">
        <f>SUM(AA23:AA41)</f>
        <v>7820.6999999999989</v>
      </c>
      <c r="AB42" s="130">
        <f>SUM(AB23:AB41)</f>
        <v>2635.3215539899998</v>
      </c>
      <c r="AC42" s="221">
        <f>SUM(AC23:AC38)</f>
        <v>0.9280115590676028</v>
      </c>
      <c r="AD42" s="222">
        <f>SUM(AD23:AD39)</f>
        <v>39</v>
      </c>
      <c r="AE42" s="220">
        <f>SUM(AE23:AE39)</f>
        <v>6313.2983540099995</v>
      </c>
      <c r="AF42" s="222">
        <f>SUM(AF23:AF39)</f>
        <v>2852.6925802000001</v>
      </c>
      <c r="AG42" s="219">
        <f t="shared" ref="AG42:AR42" si="12">SUM(AG23:AG39)</f>
        <v>1.3783042444525602</v>
      </c>
      <c r="AH42" s="218">
        <f t="shared" si="12"/>
        <v>14</v>
      </c>
      <c r="AI42" s="220">
        <f t="shared" si="12"/>
        <v>4450.9930000000004</v>
      </c>
      <c r="AJ42" s="220">
        <f t="shared" si="12"/>
        <v>1985.7492520000001</v>
      </c>
      <c r="AK42" s="219">
        <f>SUM(AK23:AK39)</f>
        <v>1</v>
      </c>
      <c r="AL42" s="223">
        <f>SUM(AL23:AL39)</f>
        <v>2</v>
      </c>
      <c r="AM42" s="223">
        <f t="shared" ref="AM42" si="13">SUM(AM23:AM39)</f>
        <v>40.5</v>
      </c>
      <c r="AN42" s="223">
        <f>SUM(AN23:AN39)</f>
        <v>17.00432</v>
      </c>
      <c r="AO42" s="219">
        <f>SUM(AO23:AO39)</f>
        <v>1</v>
      </c>
      <c r="AP42" s="224">
        <f>SUM(AP23:AP39)</f>
        <v>16</v>
      </c>
      <c r="AQ42" s="225">
        <f t="shared" si="12"/>
        <v>8405.2000000000007</v>
      </c>
      <c r="AR42" s="226">
        <f t="shared" si="12"/>
        <v>3931.0587999999998</v>
      </c>
      <c r="AS42" s="219">
        <f>SUM(AS23:AS39)</f>
        <v>0.99999999999999978</v>
      </c>
      <c r="AT42" s="227">
        <f>SUM(AT23:AT39)</f>
        <v>1</v>
      </c>
      <c r="AU42" s="228">
        <f>SUM(AU23:AU39)</f>
        <v>43.904000000000003</v>
      </c>
      <c r="AV42" s="228">
        <f>SUM(AV23:AV39)</f>
        <v>21.952000000000002</v>
      </c>
      <c r="AW42" s="219">
        <f>SUM(AW23:AW39)</f>
        <v>1</v>
      </c>
      <c r="AX42" s="224">
        <f>SUM(AX23:AX41)</f>
        <v>426</v>
      </c>
      <c r="AY42" s="220">
        <f>SUM(AY23:AY41)</f>
        <v>115109.12618501001</v>
      </c>
      <c r="AZ42" s="223">
        <f>SUM(AZ23:AZ41)</f>
        <v>49656.710343730003</v>
      </c>
      <c r="BA42" s="229">
        <f>SUM(BA23:BA41)</f>
        <v>0.99999999999999978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/>
      <c r="AZ43" s="82"/>
    </row>
    <row r="44" spans="1:55" ht="15.75" customHeight="1" thickBot="1" x14ac:dyDescent="0.3">
      <c r="A44" s="262" t="s">
        <v>48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63" t="s">
        <v>63</v>
      </c>
      <c r="B45" s="249" t="s">
        <v>64</v>
      </c>
      <c r="C45" s="246"/>
      <c r="D45" s="247"/>
      <c r="E45" s="250"/>
      <c r="F45" s="245" t="s">
        <v>21</v>
      </c>
      <c r="G45" s="246"/>
      <c r="H45" s="247"/>
      <c r="I45" s="250"/>
      <c r="J45" s="239" t="s">
        <v>18</v>
      </c>
      <c r="K45" s="240"/>
      <c r="L45" s="240"/>
      <c r="M45" s="241"/>
      <c r="N45" s="239" t="s">
        <v>28</v>
      </c>
      <c r="O45" s="240"/>
      <c r="P45" s="240"/>
      <c r="Q45" s="241"/>
      <c r="R45" s="239" t="s">
        <v>25</v>
      </c>
      <c r="S45" s="240"/>
      <c r="T45" s="240"/>
      <c r="U45" s="241"/>
      <c r="V45" s="245" t="s">
        <v>36</v>
      </c>
      <c r="W45" s="246"/>
      <c r="X45" s="246"/>
      <c r="Y45" s="247"/>
      <c r="Z45" s="239" t="s">
        <v>24</v>
      </c>
      <c r="AA45" s="240"/>
      <c r="AB45" s="240"/>
      <c r="AC45" s="241"/>
      <c r="AD45" s="239" t="s">
        <v>35</v>
      </c>
      <c r="AE45" s="240"/>
      <c r="AF45" s="240"/>
      <c r="AG45" s="241"/>
      <c r="AH45" s="239" t="s">
        <v>26</v>
      </c>
      <c r="AI45" s="240"/>
      <c r="AJ45" s="240"/>
      <c r="AK45" s="240"/>
      <c r="AL45" s="249" t="s">
        <v>57</v>
      </c>
      <c r="AM45" s="246"/>
      <c r="AN45" s="246"/>
      <c r="AO45" s="250"/>
      <c r="AP45" s="245" t="s">
        <v>46</v>
      </c>
      <c r="AQ45" s="246"/>
      <c r="AR45" s="246"/>
      <c r="AS45" s="247"/>
      <c r="AT45" s="269" t="s">
        <v>59</v>
      </c>
      <c r="AU45" s="270"/>
      <c r="AV45" s="270"/>
      <c r="AW45" s="271"/>
      <c r="AX45" s="239" t="s">
        <v>19</v>
      </c>
      <c r="AY45" s="240"/>
      <c r="AZ45" s="240"/>
      <c r="BA45" s="241"/>
    </row>
    <row r="46" spans="1:55" ht="58.5" thickBot="1" x14ac:dyDescent="0.3">
      <c r="A46" s="264"/>
      <c r="B46" s="168" t="s">
        <v>1</v>
      </c>
      <c r="C46" s="169" t="s">
        <v>27</v>
      </c>
      <c r="D46" s="169" t="s">
        <v>33</v>
      </c>
      <c r="E46" s="170" t="s">
        <v>4</v>
      </c>
      <c r="F46" s="166" t="s">
        <v>1</v>
      </c>
      <c r="G46" s="163" t="s">
        <v>27</v>
      </c>
      <c r="H46" s="164" t="s">
        <v>33</v>
      </c>
      <c r="I46" s="165" t="s">
        <v>4</v>
      </c>
      <c r="J46" s="162" t="s">
        <v>1</v>
      </c>
      <c r="K46" s="163" t="s">
        <v>27</v>
      </c>
      <c r="L46" s="164" t="s">
        <v>33</v>
      </c>
      <c r="M46" s="165" t="s">
        <v>4</v>
      </c>
      <c r="N46" s="162" t="s">
        <v>1</v>
      </c>
      <c r="O46" s="163" t="s">
        <v>27</v>
      </c>
      <c r="P46" s="164" t="s">
        <v>33</v>
      </c>
      <c r="Q46" s="165" t="s">
        <v>4</v>
      </c>
      <c r="R46" s="162" t="s">
        <v>1</v>
      </c>
      <c r="S46" s="163" t="s">
        <v>27</v>
      </c>
      <c r="T46" s="164" t="s">
        <v>33</v>
      </c>
      <c r="U46" s="165" t="s">
        <v>4</v>
      </c>
      <c r="V46" s="166" t="s">
        <v>1</v>
      </c>
      <c r="W46" s="163" t="s">
        <v>27</v>
      </c>
      <c r="X46" s="163" t="s">
        <v>33</v>
      </c>
      <c r="Y46" s="164" t="s">
        <v>4</v>
      </c>
      <c r="Z46" s="162" t="s">
        <v>1</v>
      </c>
      <c r="AA46" s="163" t="s">
        <v>27</v>
      </c>
      <c r="AB46" s="164" t="s">
        <v>33</v>
      </c>
      <c r="AC46" s="165" t="s">
        <v>4</v>
      </c>
      <c r="AD46" s="162" t="s">
        <v>1</v>
      </c>
      <c r="AE46" s="163" t="s">
        <v>27</v>
      </c>
      <c r="AF46" s="164" t="s">
        <v>33</v>
      </c>
      <c r="AG46" s="165" t="s">
        <v>4</v>
      </c>
      <c r="AH46" s="162" t="s">
        <v>1</v>
      </c>
      <c r="AI46" s="163" t="s">
        <v>27</v>
      </c>
      <c r="AJ46" s="164" t="s">
        <v>33</v>
      </c>
      <c r="AK46" s="164" t="s">
        <v>4</v>
      </c>
      <c r="AL46" s="162" t="s">
        <v>1</v>
      </c>
      <c r="AM46" s="163" t="s">
        <v>27</v>
      </c>
      <c r="AN46" s="163" t="s">
        <v>33</v>
      </c>
      <c r="AO46" s="165" t="s">
        <v>4</v>
      </c>
      <c r="AP46" s="166" t="s">
        <v>1</v>
      </c>
      <c r="AQ46" s="163" t="s">
        <v>27</v>
      </c>
      <c r="AR46" s="163" t="s">
        <v>33</v>
      </c>
      <c r="AS46" s="164" t="s">
        <v>4</v>
      </c>
      <c r="AT46" s="176" t="s">
        <v>1</v>
      </c>
      <c r="AU46" s="176" t="s">
        <v>27</v>
      </c>
      <c r="AV46" s="177" t="s">
        <v>33</v>
      </c>
      <c r="AW46" s="178" t="s">
        <v>4</v>
      </c>
      <c r="AX46" s="162" t="s">
        <v>1</v>
      </c>
      <c r="AY46" s="163" t="s">
        <v>27</v>
      </c>
      <c r="AZ46" s="164" t="s">
        <v>33</v>
      </c>
      <c r="BA46" s="165" t="s">
        <v>4</v>
      </c>
    </row>
    <row r="47" spans="1:55" s="23" customFormat="1" x14ac:dyDescent="0.25">
      <c r="A47" s="10" t="s">
        <v>22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43</v>
      </c>
      <c r="G47" s="17">
        <v>8816.1363000000001</v>
      </c>
      <c r="H47" s="17">
        <v>3997.31027154</v>
      </c>
      <c r="I47" s="159">
        <f>G47/G56</f>
        <v>0.62220229345611611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68</v>
      </c>
      <c r="O47" s="17">
        <v>20493.138496</v>
      </c>
      <c r="P47" s="17">
        <v>9305.0681550000008</v>
      </c>
      <c r="Q47" s="159">
        <f>O47/O56</f>
        <v>0.73641166381250756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19</v>
      </c>
      <c r="AA47" s="17">
        <v>6070.7</v>
      </c>
      <c r="AB47" s="17">
        <v>2205.3508979899998</v>
      </c>
      <c r="AC47" s="159">
        <f>AA47/AA56</f>
        <v>0.77623486388686436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286</v>
      </c>
      <c r="AY47" s="93">
        <f>C47+G47+K47+O47+S47+AA47+AI47+AE47+W47+AQ47+AM47+AU47</f>
        <v>73939.891181009996</v>
      </c>
      <c r="AZ47" s="93">
        <f>D47+H47+L47+P47+T47+AB47+AJ47+AF47+X47+AR47+AN47+AV47</f>
        <v>32809.880921530006</v>
      </c>
      <c r="BA47" s="76">
        <f>AZ47/AZ56</f>
        <v>0.6607273552821159</v>
      </c>
      <c r="BB47" s="107"/>
      <c r="BC47" s="107"/>
    </row>
    <row r="48" spans="1:55" ht="18" customHeight="1" x14ac:dyDescent="0.25">
      <c r="A48" s="10" t="s">
        <v>34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0.18773054819867846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1.649395741681621E-2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0.15983224008081118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0.12101295785631994</v>
      </c>
      <c r="BB48" s="109"/>
      <c r="BC48" s="109"/>
    </row>
    <row r="49" spans="1:55" x14ac:dyDescent="0.25">
      <c r="A49" s="10" t="s">
        <v>42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6</v>
      </c>
      <c r="G49" s="6">
        <v>858</v>
      </c>
      <c r="H49" s="6">
        <v>365.60500000000002</v>
      </c>
      <c r="I49" s="7">
        <f>G49/G56</f>
        <v>6.0553688103182748E-2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4.337299913310929E-2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21</v>
      </c>
      <c r="AY49" s="93">
        <f t="shared" si="15"/>
        <v>6052.8147690000005</v>
      </c>
      <c r="AZ49" s="93">
        <f t="shared" si="16"/>
        <v>2648.2916500000001</v>
      </c>
      <c r="BA49" s="12">
        <f>AZ49/AZ56</f>
        <v>5.3331456523878586E-2</v>
      </c>
      <c r="BB49" s="108"/>
      <c r="BC49" s="108"/>
    </row>
    <row r="50" spans="1:55" x14ac:dyDescent="0.25">
      <c r="A50" s="10" t="s">
        <v>43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9.1818587671609275E-2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9.688796917962661E-2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6.3932896032324479E-2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0.10767195558283045</v>
      </c>
    </row>
    <row r="51" spans="1:55" x14ac:dyDescent="0.25">
      <c r="A51" s="10" t="s">
        <v>54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3.6812690144667766E-2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0.10683341045794029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4.7996794701108236E-2</v>
      </c>
    </row>
    <row r="52" spans="1:55" ht="42.75" customHeight="1" x14ac:dyDescent="0.25">
      <c r="A52" s="10" t="s">
        <v>53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8.8219242574566947E-4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1.085926061145602E-4</v>
      </c>
    </row>
    <row r="53" spans="1:55" ht="22.5" customHeight="1" x14ac:dyDescent="0.25">
      <c r="A53" s="10" t="s">
        <v>50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4.0276120285980275E-3</v>
      </c>
    </row>
    <row r="54" spans="1:55" ht="22.5" customHeight="1" x14ac:dyDescent="0.25">
      <c r="A54" s="10" t="s">
        <v>55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1.3492500295803392E-3</v>
      </c>
    </row>
    <row r="55" spans="1:55" ht="44.25" customHeight="1" thickBot="1" x14ac:dyDescent="0.3">
      <c r="A55" s="10" t="s">
        <v>56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3.832272845211023E-3</v>
      </c>
    </row>
    <row r="56" spans="1:55" s="39" customFormat="1" ht="24.75" customHeight="1" thickBot="1" x14ac:dyDescent="0.3">
      <c r="A56" s="75" t="s">
        <v>2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66</v>
      </c>
      <c r="G56" s="106">
        <f t="shared" si="18"/>
        <v>14169.2443</v>
      </c>
      <c r="H56" s="106">
        <f t="shared" si="18"/>
        <v>6422.5483715399996</v>
      </c>
      <c r="I56" s="72">
        <f t="shared" si="18"/>
        <v>1.0000000000000002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99</v>
      </c>
      <c r="O56" s="106">
        <f>SUM(O47:O55)</f>
        <v>27828.373046000001</v>
      </c>
      <c r="P56" s="106">
        <f>SUM(P47:P55)</f>
        <v>12363.500386000002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24</v>
      </c>
      <c r="AA56" s="114">
        <f t="shared" si="21"/>
        <v>7820.7</v>
      </c>
      <c r="AB56" s="114">
        <f t="shared" si="21"/>
        <v>2635.3215539899998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426</v>
      </c>
      <c r="AY56" s="114">
        <f>SUM(AY47:AY55)</f>
        <v>115109.12618501001</v>
      </c>
      <c r="AZ56" s="230">
        <f>SUM(AZ47:AZ55)</f>
        <v>49657.215883730008</v>
      </c>
      <c r="BA56" s="73">
        <f>SUM(BA47:BA55)</f>
        <v>1.0000582474557569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67" t="s">
        <v>49</v>
      </c>
      <c r="B60" s="267"/>
      <c r="C60" s="267"/>
      <c r="D60" s="267"/>
      <c r="E60" s="267"/>
      <c r="F60" s="267"/>
      <c r="G60" s="267"/>
      <c r="H60" s="267"/>
      <c r="I60" s="267"/>
      <c r="J60" s="267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233" customFormat="1" ht="34.5" customHeight="1" thickBot="1" x14ac:dyDescent="0.3">
      <c r="A61" s="265" t="s">
        <v>37</v>
      </c>
      <c r="B61" s="252" t="s">
        <v>64</v>
      </c>
      <c r="C61" s="253"/>
      <c r="D61" s="260"/>
      <c r="E61" s="232"/>
      <c r="F61" s="252" t="s">
        <v>21</v>
      </c>
      <c r="G61" s="253"/>
      <c r="H61" s="253"/>
      <c r="I61" s="260"/>
      <c r="J61" s="252" t="s">
        <v>18</v>
      </c>
      <c r="K61" s="253"/>
      <c r="L61" s="253"/>
      <c r="M61" s="254"/>
      <c r="N61" s="261" t="s">
        <v>28</v>
      </c>
      <c r="O61" s="253"/>
      <c r="P61" s="253"/>
      <c r="Q61" s="254"/>
      <c r="R61" s="251" t="s">
        <v>25</v>
      </c>
      <c r="S61" s="251"/>
      <c r="T61" s="251"/>
      <c r="U61" s="251"/>
      <c r="V61" s="252" t="s">
        <v>36</v>
      </c>
      <c r="W61" s="253"/>
      <c r="X61" s="253"/>
      <c r="Y61" s="254"/>
      <c r="Z61" s="255" t="s">
        <v>24</v>
      </c>
      <c r="AA61" s="256"/>
      <c r="AB61" s="256"/>
      <c r="AC61" s="257"/>
      <c r="AD61" s="258" t="s">
        <v>35</v>
      </c>
      <c r="AE61" s="256"/>
      <c r="AF61" s="256"/>
      <c r="AG61" s="259"/>
      <c r="AH61" s="242" t="s">
        <v>26</v>
      </c>
      <c r="AI61" s="243"/>
      <c r="AJ61" s="243"/>
      <c r="AK61" s="248"/>
      <c r="AL61" s="242" t="s">
        <v>57</v>
      </c>
      <c r="AM61" s="243"/>
      <c r="AN61" s="243"/>
      <c r="AO61" s="248"/>
      <c r="AP61" s="242" t="s">
        <v>46</v>
      </c>
      <c r="AQ61" s="243"/>
      <c r="AR61" s="243"/>
      <c r="AS61" s="244"/>
      <c r="AT61" s="258" t="s">
        <v>59</v>
      </c>
      <c r="AU61" s="256"/>
      <c r="AV61" s="256"/>
      <c r="AW61" s="257"/>
      <c r="AX61" s="234" t="s">
        <v>19</v>
      </c>
      <c r="AY61" s="235"/>
      <c r="AZ61" s="235"/>
      <c r="BA61" s="236"/>
    </row>
    <row r="62" spans="1:55" s="44" customFormat="1" ht="50.25" customHeight="1" thickBot="1" x14ac:dyDescent="0.3">
      <c r="A62" s="266"/>
      <c r="B62" s="147" t="s">
        <v>1</v>
      </c>
      <c r="C62" s="148" t="s">
        <v>27</v>
      </c>
      <c r="D62" s="149" t="s">
        <v>33</v>
      </c>
      <c r="E62" s="150" t="s">
        <v>4</v>
      </c>
      <c r="F62" s="151" t="s">
        <v>1</v>
      </c>
      <c r="G62" s="152" t="s">
        <v>27</v>
      </c>
      <c r="H62" s="152" t="s">
        <v>33</v>
      </c>
      <c r="I62" s="153" t="s">
        <v>4</v>
      </c>
      <c r="J62" s="151" t="s">
        <v>1</v>
      </c>
      <c r="K62" s="152" t="s">
        <v>27</v>
      </c>
      <c r="L62" s="152" t="s">
        <v>33</v>
      </c>
      <c r="M62" s="154" t="s">
        <v>4</v>
      </c>
      <c r="N62" s="155" t="s">
        <v>1</v>
      </c>
      <c r="O62" s="152" t="s">
        <v>27</v>
      </c>
      <c r="P62" s="152" t="s">
        <v>33</v>
      </c>
      <c r="Q62" s="154" t="s">
        <v>4</v>
      </c>
      <c r="R62" s="155" t="s">
        <v>1</v>
      </c>
      <c r="S62" s="152" t="s">
        <v>27</v>
      </c>
      <c r="T62" s="154" t="s">
        <v>33</v>
      </c>
      <c r="U62" s="156" t="s">
        <v>4</v>
      </c>
      <c r="V62" s="151" t="s">
        <v>1</v>
      </c>
      <c r="W62" s="152" t="s">
        <v>27</v>
      </c>
      <c r="X62" s="157" t="s">
        <v>33</v>
      </c>
      <c r="Y62" s="154" t="s">
        <v>4</v>
      </c>
      <c r="Z62" s="48" t="s">
        <v>1</v>
      </c>
      <c r="AA62" s="46" t="s">
        <v>27</v>
      </c>
      <c r="AB62" s="46" t="s">
        <v>33</v>
      </c>
      <c r="AC62" s="50" t="s">
        <v>4</v>
      </c>
      <c r="AD62" s="77" t="s">
        <v>1</v>
      </c>
      <c r="AE62" s="78" t="s">
        <v>27</v>
      </c>
      <c r="AF62" s="78" t="s">
        <v>33</v>
      </c>
      <c r="AG62" s="79" t="s">
        <v>4</v>
      </c>
      <c r="AH62" s="132" t="s">
        <v>1</v>
      </c>
      <c r="AI62" s="133" t="s">
        <v>27</v>
      </c>
      <c r="AJ62" s="133" t="s">
        <v>33</v>
      </c>
      <c r="AK62" s="134" t="s">
        <v>4</v>
      </c>
      <c r="AL62" s="132" t="s">
        <v>1</v>
      </c>
      <c r="AM62" s="133" t="s">
        <v>27</v>
      </c>
      <c r="AN62" s="133" t="s">
        <v>33</v>
      </c>
      <c r="AO62" s="134" t="s">
        <v>4</v>
      </c>
      <c r="AP62" s="132" t="s">
        <v>1</v>
      </c>
      <c r="AQ62" s="133" t="s">
        <v>27</v>
      </c>
      <c r="AR62" s="133" t="s">
        <v>33</v>
      </c>
      <c r="AS62" s="195" t="s">
        <v>4</v>
      </c>
      <c r="AT62" s="197" t="s">
        <v>1</v>
      </c>
      <c r="AU62" s="176" t="s">
        <v>27</v>
      </c>
      <c r="AV62" s="177" t="s">
        <v>33</v>
      </c>
      <c r="AW62" s="178" t="s">
        <v>4</v>
      </c>
      <c r="AX62" s="95" t="s">
        <v>1</v>
      </c>
      <c r="AY62" s="80" t="s">
        <v>27</v>
      </c>
      <c r="AZ62" s="80" t="s">
        <v>33</v>
      </c>
      <c r="BA62" s="81" t="s">
        <v>4</v>
      </c>
    </row>
    <row r="63" spans="1:55" s="23" customFormat="1" ht="34.5" customHeight="1" x14ac:dyDescent="0.25">
      <c r="A63" s="18" t="s">
        <v>38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20</v>
      </c>
      <c r="G63" s="17">
        <v>2427.33</v>
      </c>
      <c r="H63" s="139">
        <v>947.66517953999994</v>
      </c>
      <c r="I63" s="92">
        <f>G63/G67</f>
        <v>0.17130977126281885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29</v>
      </c>
      <c r="O63" s="144">
        <v>4328.6975499999999</v>
      </c>
      <c r="P63" s="144">
        <v>1419.6046839999999</v>
      </c>
      <c r="Q63" s="145">
        <f>O63/O67</f>
        <v>0.15554978880169204</v>
      </c>
      <c r="R63" s="146">
        <v>9</v>
      </c>
      <c r="S63" s="17">
        <v>2861.8</v>
      </c>
      <c r="T63" s="139">
        <v>1306.847168</v>
      </c>
      <c r="U63" s="92">
        <f>S63/S67</f>
        <v>0.15169729303721977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7.8317797639597481E-2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198"/>
      <c r="AU63" s="7"/>
      <c r="AV63" s="7"/>
      <c r="AW63" s="12"/>
      <c r="AX63" s="93">
        <f>B63+F63+J63+N63+R63+V63+Z63+AD63+AH63+AP63+AL63+AT63</f>
        <v>132</v>
      </c>
      <c r="AY63" s="212">
        <f>C63+G63+K63+O63+S63+W63+AA63+AE63+AI63+AQ63+AM63+AU63</f>
        <v>20683.801504999999</v>
      </c>
      <c r="AZ63" s="212">
        <f>D63+H63+L63+P63+T63+X63+AB63+AF63+AJ63+AR63+AN63+AV63</f>
        <v>8390.8810275399992</v>
      </c>
      <c r="BA63" s="76">
        <f>AY63/AY67</f>
        <v>0.1791672057169221</v>
      </c>
      <c r="BB63" s="86"/>
      <c r="BC63" s="86"/>
    </row>
    <row r="64" spans="1:55" s="23" customFormat="1" ht="24" customHeight="1" x14ac:dyDescent="0.25">
      <c r="A64" s="18" t="s">
        <v>39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0.64943684399597801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0.35701387858993266</v>
      </c>
      <c r="R64" s="19">
        <v>15</v>
      </c>
      <c r="S64" s="6">
        <v>7732</v>
      </c>
      <c r="T64" s="26">
        <v>2661.6299739999999</v>
      </c>
      <c r="U64" s="13">
        <f>S64/S67</f>
        <v>0.40985515052197324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0.70904139015689127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2">
        <f t="shared" ref="AY64:AY66" si="26">C64+G64+K64+O64+S64+W64+AA64+AE64+AI64+AQ64+AM64+AU64</f>
        <v>55358.690847999998</v>
      </c>
      <c r="AZ64" s="212">
        <f t="shared" ref="AZ64:AZ66" si="27">D64+H64+L64+P64+T64+X64+AB64+AF64+AJ64+AR64+AN64+AV64</f>
        <v>23325.224327189997</v>
      </c>
      <c r="BA64" s="12">
        <f>AY64/AY67</f>
        <v>0.47952799919228911</v>
      </c>
      <c r="BB64" s="107"/>
      <c r="BC64" s="107"/>
    </row>
    <row r="65" spans="1:55" s="23" customFormat="1" ht="25.5" customHeight="1" x14ac:dyDescent="0.25">
      <c r="A65" s="18" t="s">
        <v>40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0.16619693684016729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0.40554149828827907</v>
      </c>
      <c r="R65" s="19">
        <v>4</v>
      </c>
      <c r="S65" s="6">
        <v>2099.4014990000001</v>
      </c>
      <c r="T65" s="26">
        <v>868.75493300000005</v>
      </c>
      <c r="U65" s="13">
        <f>S65/S67</f>
        <v>0.11128434006449836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3</v>
      </c>
      <c r="AA65" s="6">
        <v>1663</v>
      </c>
      <c r="AB65" s="6">
        <v>735.44354099999998</v>
      </c>
      <c r="AC65" s="12">
        <f>AA65/AA67</f>
        <v>0.21264081220351119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198"/>
      <c r="AU65" s="7"/>
      <c r="AV65" s="7"/>
      <c r="AW65" s="12"/>
      <c r="AX65" s="93">
        <f t="shared" si="25"/>
        <v>59</v>
      </c>
      <c r="AY65" s="212">
        <f t="shared" si="26"/>
        <v>29745.63383201</v>
      </c>
      <c r="AZ65" s="212">
        <f t="shared" si="27"/>
        <v>13624.319268000001</v>
      </c>
      <c r="BA65" s="12">
        <f>AY65/AY67</f>
        <v>0.25766260107803013</v>
      </c>
      <c r="BB65" s="86"/>
      <c r="BC65" s="86"/>
    </row>
    <row r="66" spans="1:55" s="23" customFormat="1" ht="36" customHeight="1" thickBot="1" x14ac:dyDescent="0.3">
      <c r="A66" s="18" t="s">
        <v>41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1.3056447901035908E-2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8.1894834320096171E-2</v>
      </c>
      <c r="R66" s="29">
        <v>6</v>
      </c>
      <c r="S66" s="8">
        <v>6172</v>
      </c>
      <c r="T66" s="27">
        <v>3078.4606779999999</v>
      </c>
      <c r="U66" s="15">
        <f>S66/S67</f>
        <v>0.32716321637630869</v>
      </c>
      <c r="V66" s="97">
        <v>1</v>
      </c>
      <c r="W66" s="211">
        <v>150</v>
      </c>
      <c r="X66" s="211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198"/>
      <c r="AU66" s="7"/>
      <c r="AV66" s="7"/>
      <c r="AW66" s="12"/>
      <c r="AX66" s="93">
        <f t="shared" si="25"/>
        <v>15</v>
      </c>
      <c r="AY66" s="212">
        <f t="shared" si="26"/>
        <v>9656</v>
      </c>
      <c r="AZ66" s="212">
        <f t="shared" si="27"/>
        <v>4494.2912610000003</v>
      </c>
      <c r="BA66" s="12">
        <f>AY66/AY67</f>
        <v>8.3642194012758672E-2</v>
      </c>
      <c r="BB66" s="107"/>
      <c r="BC66" s="107"/>
    </row>
    <row r="67" spans="1:55" s="45" customFormat="1" ht="21.75" customHeight="1" thickBot="1" x14ac:dyDescent="0.3">
      <c r="A67" s="187" t="s">
        <v>2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66</v>
      </c>
      <c r="G67" s="42">
        <f>SUM(G63:G66)</f>
        <v>14169.2443</v>
      </c>
      <c r="H67" s="42">
        <f t="shared" si="28"/>
        <v>6422.5483715399996</v>
      </c>
      <c r="I67" s="41">
        <f t="shared" si="28"/>
        <v>1.0000000000000002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99</v>
      </c>
      <c r="O67" s="56">
        <f>SUM(O63:O66)</f>
        <v>27828.373046000001</v>
      </c>
      <c r="P67" s="56">
        <f>SUM(P63:P66)</f>
        <v>12363.500386000002</v>
      </c>
      <c r="Q67" s="52">
        <f>SUM(Q63:Q66)</f>
        <v>0.99999999999999989</v>
      </c>
      <c r="R67" s="35">
        <f>SUM(R63:R66)</f>
        <v>34</v>
      </c>
      <c r="S67" s="37">
        <f t="shared" ref="S67:U67" si="29">SUM(S63:S66)</f>
        <v>18865.201498999999</v>
      </c>
      <c r="T67" s="38">
        <f t="shared" si="29"/>
        <v>7915.6927529999994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24</v>
      </c>
      <c r="AA67" s="37">
        <f t="shared" si="30"/>
        <v>7820.7</v>
      </c>
      <c r="AB67" s="37">
        <f t="shared" si="30"/>
        <v>2635.3215539900002</v>
      </c>
      <c r="AC67" s="34">
        <f t="shared" si="30"/>
        <v>0.99999999999999989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6">
        <f t="shared" si="31"/>
        <v>0.99999999999999989</v>
      </c>
      <c r="AT67" s="199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427</v>
      </c>
      <c r="AY67" s="208">
        <f>SUM(AY63:AY66)</f>
        <v>115444.12618501</v>
      </c>
      <c r="AZ67" s="231">
        <f>SUM(AZ63:AZ66)</f>
        <v>49834.715883729994</v>
      </c>
      <c r="BA67" s="34">
        <f t="shared" si="30"/>
        <v>0.99999999999999989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2023-05-23T03:59:04Z</dcterms:modified>
</cp:coreProperties>
</file>